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44" i="1"/>
  <c r="C88" i="1" l="1"/>
  <c r="C76" i="1"/>
  <c r="C80" i="1"/>
  <c r="C55" i="1"/>
  <c r="C8" i="1"/>
  <c r="C13" i="1"/>
  <c r="C12" i="1"/>
  <c r="C40" i="1"/>
  <c r="C6" i="1"/>
  <c r="C91" i="1" l="1"/>
  <c r="C84" i="1" l="1"/>
  <c r="C83" i="1"/>
  <c r="C39" i="1" l="1"/>
  <c r="C92" i="1" l="1"/>
  <c r="C36" i="1" l="1"/>
  <c r="C35" i="1" l="1"/>
  <c r="C33" i="1"/>
  <c r="C10" i="1"/>
  <c r="C48" i="1" l="1"/>
  <c r="C64" i="1" l="1"/>
  <c r="C42" i="1" l="1"/>
  <c r="C70" i="1" l="1"/>
  <c r="C69" i="1"/>
  <c r="C68" i="1"/>
  <c r="C41" i="1"/>
  <c r="C28" i="1"/>
  <c r="C17" i="1"/>
  <c r="C46" i="1"/>
  <c r="C72" i="1" l="1"/>
  <c r="C71" i="1"/>
  <c r="C73" i="1" l="1"/>
  <c r="C74" i="1"/>
  <c r="C79" i="1"/>
  <c r="C77" i="1"/>
  <c r="C75" i="1"/>
  <c r="C65" i="1"/>
  <c r="C45" i="1"/>
  <c r="C67" i="1"/>
  <c r="C53" i="1"/>
  <c r="C52" i="1"/>
  <c r="C51" i="1"/>
  <c r="C43" i="1"/>
  <c r="C26" i="1" l="1"/>
  <c r="C25" i="1"/>
  <c r="C22" i="1"/>
  <c r="C9" i="1"/>
</calcChain>
</file>

<file path=xl/sharedStrings.xml><?xml version="1.0" encoding="utf-8"?>
<sst xmlns="http://schemas.openxmlformats.org/spreadsheetml/2006/main" count="499" uniqueCount="234">
  <si>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</si>
  <si>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</si>
  <si>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</si>
  <si>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</si>
  <si>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</si>
  <si>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</si>
  <si>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</si>
  <si>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</si>
  <si>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</si>
  <si>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</si>
  <si>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</si>
  <si>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</si>
  <si>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</si>
  <si>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</si>
  <si>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</si>
  <si>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</si>
  <si>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</si>
  <si>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</si>
  <si>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</si>
  <si>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</si>
  <si>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</si>
  <si>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</si>
  <si>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</si>
  <si>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</si>
  <si>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</si>
  <si>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</si>
  <si>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</si>
  <si>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</si>
  <si>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</si>
  <si>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</si>
  <si>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</si>
  <si>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</si>
  <si>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</si>
  <si>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</si>
  <si>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</si>
  <si>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</si>
  <si>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</si>
  <si>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</si>
  <si>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</si>
  <si>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</si>
  <si>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</si>
  <si>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</si>
  <si>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</si>
  <si>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</si>
  <si>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</si>
  <si>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</si>
  <si>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</si>
  <si>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</si>
  <si>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</si>
  <si>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</si>
  <si>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</si>
  <si>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</si>
  <si>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</si>
  <si>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</si>
  <si>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</si>
  <si>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</si>
  <si>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</si>
  <si>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</si>
  <si>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</si>
  <si>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</si>
  <si>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</si>
  <si>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</si>
  <si>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</si>
  <si>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</si>
  <si>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</si>
  <si>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</si>
  <si>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</si>
  <si>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</si>
  <si>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</si>
  <si>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</si>
  <si>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</si>
  <si>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</si>
  <si>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</si>
  <si>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</si>
  <si>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</si>
  <si>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</si>
  <si>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</si>
  <si>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</si>
  <si>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</si>
  <si>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</si>
  <si>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</si>
  <si>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</si>
  <si>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</si>
  <si>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</si>
  <si>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</si>
  <si>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</si>
  <si>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</si>
  <si>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</si>
  <si>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</si>
  <si>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</si>
  <si>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</si>
  <si>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</si>
  <si>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</si>
  <si>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</si>
  <si>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</si>
  <si>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</si>
  <si>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</si>
  <si>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</si>
  <si>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</si>
  <si>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</si>
  <si>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</si>
  <si>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</si>
  <si>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</si>
  <si>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</si>
  <si>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</si>
  <si>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</si>
  <si>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</si>
  <si>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</si>
  <si>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</si>
  <si>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</si>
  <si>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</si>
  <si>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</si>
  <si>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</si>
  <si>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</si>
  <si>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</si>
  <si>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</si>
  <si>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</si>
  <si>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</si>
  <si>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</si>
  <si>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</si>
  <si>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</si>
  <si>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</si>
  <si>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</si>
  <si>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</si>
  <si>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</si>
  <si>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</si>
  <si>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</si>
  <si>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Засіб для чищення раковин, білизна 1л., мило господарче, засібдля чищення туалету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</si>
  <si>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</si>
  <si>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</si>
  <si>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</si>
  <si>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</si>
  <si>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</si>
  <si>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</si>
  <si>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</si>
  <si>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</si>
  <si>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</si>
  <si>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</si>
  <si>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</si>
  <si>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</si>
  <si>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</si>
  <si>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</si>
  <si>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</si>
  <si>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</si>
  <si>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</si>
  <si>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</si>
  <si>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</si>
  <si>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</si>
  <si>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</si>
  <si>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</si>
  <si>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</si>
  <si>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</si>
  <si>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</si>
  <si>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</si>
  <si>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</si>
  <si>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</si>
  <si>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</si>
  <si>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</si>
  <si>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</si>
  <si>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</si>
  <si>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</si>
  <si>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</si>
  <si>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</si>
  <si>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</si>
  <si>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</si>
  <si>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</si>
  <si>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</si>
  <si>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</si>
  <si>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</si>
  <si>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</si>
  <si>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</si>
  <si>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</si>
  <si>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</si>
  <si>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</si>
  <si>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</si>
  <si>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</si>
  <si>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</si>
  <si>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Канцтовари в асортименті, папір А4, папки на зав'язках, скорозшивачі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</si>
  <si>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</si>
  <si>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</si>
  <si>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</si>
  <si>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</si>
  <si>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</si>
  <si>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</si>
  <si>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</si>
  <si>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>Послуги харчування</t>
  </si>
  <si>
    <t xml:space="preserve">70220000-9 </t>
  </si>
  <si>
    <t xml:space="preserve">55320000-9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</si>
  <si>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</si>
  <si>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</si>
  <si>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</si>
  <si>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</si>
  <si>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</si>
  <si>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</si>
  <si>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</si>
  <si>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 xml:space="preserve"> Ліцензійне забезпечення (поставка програмного комплексу ПТ Захист з’єднань 2)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</si>
  <si>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</si>
  <si>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</si>
  <si>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</si>
  <si>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</si>
  <si>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</si>
  <si>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</si>
  <si>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</si>
  <si>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</si>
  <si>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</si>
  <si>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</si>
  <si>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</si>
  <si>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</si>
  <si>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</si>
  <si>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Поточний ремонт фасаду</t>
  </si>
  <si>
    <t>45450000-6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</si>
  <si>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</si>
  <si>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</si>
  <si>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</si>
  <si>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</si>
  <si>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</si>
  <si>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</si>
  <si>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</si>
  <si>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</si>
  <si>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</si>
  <si>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</si>
  <si>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</si>
  <si>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</si>
  <si>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</si>
  <si>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</si>
  <si>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 xml:space="preserve">    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</si>
  <si>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</si>
  <si>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</si>
  <si>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</si>
  <si>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</si>
  <si>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</si>
  <si>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</si>
  <si>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</si>
  <si>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 xml:space="preserve">Додаток до річного плану закупівель на 2019 рік  станом на 12.08.2019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</si>
</sst>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zoomScale="85" zoomScaleNormal="85" workbookViewId="0">
      <selection activeCell="C1" sqref="C1:F1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233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35" t="s">
        <v>63</v>
      </c>
      <c r="B6" s="35" t="s">
        <v>8</v>
      </c>
      <c r="C6" s="38">
        <f>9000+33200-6000</f>
        <v>36200</v>
      </c>
      <c r="D6" s="35" t="s">
        <v>79</v>
      </c>
      <c r="E6" s="35">
        <v>2019</v>
      </c>
      <c r="F6" s="35" t="s">
        <v>43</v>
      </c>
      <c r="G6" s="37">
        <v>43466</v>
      </c>
      <c r="H6" s="35" t="s">
        <v>85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226</v>
      </c>
      <c r="B7" s="35" t="s">
        <v>8</v>
      </c>
      <c r="C7" s="38">
        <v>6000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128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7"/>
    </row>
    <row r="8" spans="1:22" ht="21" customHeight="1" x14ac:dyDescent="0.25">
      <c r="A8" s="35" t="s">
        <v>230</v>
      </c>
      <c r="B8" s="35" t="s">
        <v>8</v>
      </c>
      <c r="C8" s="38">
        <f>16000+16000</f>
        <v>32000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231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7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93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113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115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168</v>
      </c>
      <c r="B11" s="35" t="s">
        <v>8</v>
      </c>
      <c r="C11" s="31">
        <v>27000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169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35" t="s">
        <v>183</v>
      </c>
      <c r="B12" s="35" t="s">
        <v>8</v>
      </c>
      <c r="C12" s="31">
        <f>540+1400+21800+27000+2000+1160+2800+64900+20000</f>
        <v>141600</v>
      </c>
      <c r="D12" s="36" t="s">
        <v>79</v>
      </c>
      <c r="E12" s="35">
        <v>2019</v>
      </c>
      <c r="F12" s="35" t="s">
        <v>58</v>
      </c>
      <c r="G12" s="37">
        <v>43556</v>
      </c>
      <c r="H12" s="36" t="s">
        <v>116</v>
      </c>
      <c r="I12" s="36"/>
      <c r="J12" s="36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35" t="s">
        <v>227</v>
      </c>
      <c r="B13" s="35" t="s">
        <v>8</v>
      </c>
      <c r="C13" s="31">
        <f>25000+5000+37500+22500</f>
        <v>90000</v>
      </c>
      <c r="D13" s="36" t="s">
        <v>79</v>
      </c>
      <c r="E13" s="35">
        <v>2019</v>
      </c>
      <c r="F13" s="35" t="s">
        <v>58</v>
      </c>
      <c r="G13" s="37">
        <v>43617</v>
      </c>
      <c r="H13" s="36" t="s">
        <v>224</v>
      </c>
      <c r="I13" s="36"/>
      <c r="J13" s="36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35" t="s">
        <v>228</v>
      </c>
      <c r="B14" s="35" t="s">
        <v>8</v>
      </c>
      <c r="C14" s="31">
        <v>77000</v>
      </c>
      <c r="D14" s="36" t="s">
        <v>79</v>
      </c>
      <c r="E14" s="35">
        <v>2019</v>
      </c>
      <c r="F14" s="35" t="s">
        <v>58</v>
      </c>
      <c r="G14" s="37">
        <v>43678</v>
      </c>
      <c r="H14" s="36" t="s">
        <v>229</v>
      </c>
      <c r="I14" s="36"/>
      <c r="J14" s="36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114</v>
      </c>
      <c r="B15" s="35" t="s">
        <v>8</v>
      </c>
      <c r="C15" s="31">
        <v>500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117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118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119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166</v>
      </c>
      <c r="B17" s="35" t="s">
        <v>8</v>
      </c>
      <c r="C17" s="31">
        <f>300+400+300+150</f>
        <v>1150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120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121</v>
      </c>
      <c r="B18" s="35" t="s">
        <v>8</v>
      </c>
      <c r="C18" s="31">
        <v>900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122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35" t="s">
        <v>200</v>
      </c>
      <c r="B19" s="35" t="s">
        <v>8</v>
      </c>
      <c r="C19" s="31">
        <v>6000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201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x14ac:dyDescent="0.25">
      <c r="A20" s="35" t="s">
        <v>123</v>
      </c>
      <c r="B20" s="35" t="s">
        <v>8</v>
      </c>
      <c r="C20" s="31">
        <v>32000</v>
      </c>
      <c r="D20" s="36" t="s">
        <v>79</v>
      </c>
      <c r="E20" s="35">
        <v>2019</v>
      </c>
      <c r="F20" s="35" t="s">
        <v>43</v>
      </c>
      <c r="G20" s="37">
        <v>43556</v>
      </c>
      <c r="H20" s="36" t="s">
        <v>124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ht="22.5" customHeight="1" x14ac:dyDescent="0.25">
      <c r="A21" s="35" t="s">
        <v>125</v>
      </c>
      <c r="B21" s="35" t="s">
        <v>8</v>
      </c>
      <c r="C21" s="31">
        <v>2400</v>
      </c>
      <c r="D21" s="36" t="s">
        <v>79</v>
      </c>
      <c r="E21" s="35">
        <v>2019</v>
      </c>
      <c r="F21" s="35" t="s">
        <v>43</v>
      </c>
      <c r="G21" s="37">
        <v>43586</v>
      </c>
      <c r="H21" s="36" t="s">
        <v>126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53.25" customHeight="1" x14ac:dyDescent="0.25">
      <c r="A22" s="35" t="s">
        <v>127</v>
      </c>
      <c r="B22" s="35" t="s">
        <v>8</v>
      </c>
      <c r="C22" s="31">
        <f>1000+160+100+600</f>
        <v>1860</v>
      </c>
      <c r="D22" s="36" t="s">
        <v>79</v>
      </c>
      <c r="E22" s="35">
        <v>2019</v>
      </c>
      <c r="F22" s="35" t="s">
        <v>43</v>
      </c>
      <c r="G22" s="37">
        <v>43556</v>
      </c>
      <c r="H22" s="36" t="s">
        <v>128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x14ac:dyDescent="0.25">
      <c r="A23" s="35" t="s">
        <v>129</v>
      </c>
      <c r="B23" s="35" t="s">
        <v>8</v>
      </c>
      <c r="C23" s="31">
        <v>440</v>
      </c>
      <c r="D23" s="36" t="s">
        <v>79</v>
      </c>
      <c r="E23" s="35">
        <v>2019</v>
      </c>
      <c r="F23" s="35" t="s">
        <v>43</v>
      </c>
      <c r="G23" s="37">
        <v>43556</v>
      </c>
      <c r="H23" s="36" t="s">
        <v>130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x14ac:dyDescent="0.25">
      <c r="A24" s="35" t="s">
        <v>131</v>
      </c>
      <c r="B24" s="35" t="s">
        <v>8</v>
      </c>
      <c r="C24" s="31">
        <v>300</v>
      </c>
      <c r="D24" s="36" t="s">
        <v>79</v>
      </c>
      <c r="E24" s="35">
        <v>2019</v>
      </c>
      <c r="F24" s="35" t="s">
        <v>43</v>
      </c>
      <c r="G24" s="37">
        <v>43556</v>
      </c>
      <c r="H24" s="36" t="s">
        <v>132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31.5" x14ac:dyDescent="0.25">
      <c r="A25" s="35" t="s">
        <v>133</v>
      </c>
      <c r="B25" s="35" t="s">
        <v>8</v>
      </c>
      <c r="C25" s="31">
        <f>6000+1200+400</f>
        <v>7600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134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31.5" x14ac:dyDescent="0.25">
      <c r="A26" s="35" t="s">
        <v>135</v>
      </c>
      <c r="B26" s="35" t="s">
        <v>8</v>
      </c>
      <c r="C26" s="31">
        <f>500+800</f>
        <v>1300</v>
      </c>
      <c r="D26" s="36" t="s">
        <v>79</v>
      </c>
      <c r="E26" s="35">
        <v>2019</v>
      </c>
      <c r="F26" s="35" t="s">
        <v>43</v>
      </c>
      <c r="G26" s="37">
        <v>43586</v>
      </c>
      <c r="H26" s="36" t="s">
        <v>137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136</v>
      </c>
      <c r="B27" s="35" t="s">
        <v>8</v>
      </c>
      <c r="C27" s="31">
        <v>300</v>
      </c>
      <c r="D27" s="36" t="s">
        <v>79</v>
      </c>
      <c r="E27" s="35">
        <v>2019</v>
      </c>
      <c r="F27" s="35" t="s">
        <v>43</v>
      </c>
      <c r="G27" s="37">
        <v>43587</v>
      </c>
      <c r="H27" s="36" t="s">
        <v>138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ht="52.5" customHeight="1" x14ac:dyDescent="0.25">
      <c r="A28" s="35" t="s">
        <v>139</v>
      </c>
      <c r="B28" s="35" t="s">
        <v>8</v>
      </c>
      <c r="C28" s="31">
        <f>1500+4200+2000+400</f>
        <v>8100</v>
      </c>
      <c r="D28" s="36" t="s">
        <v>79</v>
      </c>
      <c r="E28" s="35">
        <v>2019</v>
      </c>
      <c r="F28" s="35" t="s">
        <v>43</v>
      </c>
      <c r="G28" s="37">
        <v>43556</v>
      </c>
      <c r="H28" s="36" t="s">
        <v>141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21" customHeight="1" x14ac:dyDescent="0.25">
      <c r="A29" s="35" t="s">
        <v>140</v>
      </c>
      <c r="B29" s="35" t="s">
        <v>8</v>
      </c>
      <c r="C29" s="31">
        <v>200</v>
      </c>
      <c r="D29" s="36" t="s">
        <v>79</v>
      </c>
      <c r="E29" s="35">
        <v>2019</v>
      </c>
      <c r="F29" s="35" t="s">
        <v>43</v>
      </c>
      <c r="G29" s="37">
        <v>43556</v>
      </c>
      <c r="H29" s="36" t="s">
        <v>142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35.25" customHeight="1" x14ac:dyDescent="0.25">
      <c r="A30" s="35" t="s">
        <v>167</v>
      </c>
      <c r="B30" s="35" t="s">
        <v>8</v>
      </c>
      <c r="C30" s="31">
        <v>1000</v>
      </c>
      <c r="D30" s="36" t="s">
        <v>79</v>
      </c>
      <c r="E30" s="35">
        <v>2019</v>
      </c>
      <c r="F30" s="35" t="s">
        <v>43</v>
      </c>
      <c r="G30" s="37">
        <v>43586</v>
      </c>
      <c r="H30" s="36" t="s">
        <v>143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5" t="s">
        <v>144</v>
      </c>
      <c r="B31" s="35" t="s">
        <v>8</v>
      </c>
      <c r="C31" s="31">
        <v>4000</v>
      </c>
      <c r="D31" s="36" t="s">
        <v>79</v>
      </c>
      <c r="E31" s="35">
        <v>2019</v>
      </c>
      <c r="F31" s="35" t="s">
        <v>43</v>
      </c>
      <c r="G31" s="37">
        <v>43556</v>
      </c>
      <c r="H31" s="36" t="s">
        <v>145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x14ac:dyDescent="0.25">
      <c r="A32" s="35" t="s">
        <v>146</v>
      </c>
      <c r="B32" s="35" t="s">
        <v>8</v>
      </c>
      <c r="C32" s="31">
        <v>3200</v>
      </c>
      <c r="D32" s="36" t="s">
        <v>79</v>
      </c>
      <c r="E32" s="35">
        <v>2019</v>
      </c>
      <c r="F32" s="35" t="s">
        <v>43</v>
      </c>
      <c r="G32" s="37">
        <v>43586</v>
      </c>
      <c r="H32" s="36" t="s">
        <v>147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x14ac:dyDescent="0.25">
      <c r="A33" s="35" t="s">
        <v>204</v>
      </c>
      <c r="B33" s="35" t="s">
        <v>8</v>
      </c>
      <c r="C33" s="31">
        <f>10800+30000+3100</f>
        <v>43900</v>
      </c>
      <c r="D33" s="36" t="s">
        <v>79</v>
      </c>
      <c r="E33" s="35">
        <v>2019</v>
      </c>
      <c r="F33" s="35" t="s">
        <v>43</v>
      </c>
      <c r="G33" s="37">
        <v>43617</v>
      </c>
      <c r="H33" s="36" t="s">
        <v>148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x14ac:dyDescent="0.25">
      <c r="A34" s="35" t="s">
        <v>205</v>
      </c>
      <c r="B34" s="35" t="s">
        <v>8</v>
      </c>
      <c r="C34" s="31">
        <v>200</v>
      </c>
      <c r="D34" s="36" t="s">
        <v>79</v>
      </c>
      <c r="E34" s="35">
        <v>2019</v>
      </c>
      <c r="F34" s="35" t="s">
        <v>43</v>
      </c>
      <c r="G34" s="37">
        <v>43647</v>
      </c>
      <c r="H34" s="36" t="s">
        <v>206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3" customHeight="1" x14ac:dyDescent="0.25">
      <c r="A35" s="35" t="s">
        <v>213</v>
      </c>
      <c r="B35" s="35" t="s">
        <v>8</v>
      </c>
      <c r="C35" s="31">
        <f>24000+34000+19500+8400</f>
        <v>85900</v>
      </c>
      <c r="D35" s="36" t="s">
        <v>79</v>
      </c>
      <c r="E35" s="35">
        <v>2019</v>
      </c>
      <c r="F35" s="35" t="s">
        <v>58</v>
      </c>
      <c r="G35" s="37">
        <v>43617</v>
      </c>
      <c r="H35" s="36" t="s">
        <v>82</v>
      </c>
      <c r="I35" s="36"/>
      <c r="J35" s="36">
        <v>2240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31.5" customHeight="1" x14ac:dyDescent="0.25">
      <c r="A36" s="35" t="s">
        <v>222</v>
      </c>
      <c r="B36" s="35" t="s">
        <v>8</v>
      </c>
      <c r="C36" s="31">
        <f>16000+16000</f>
        <v>32000</v>
      </c>
      <c r="D36" s="36" t="s">
        <v>79</v>
      </c>
      <c r="E36" s="35">
        <v>2019</v>
      </c>
      <c r="F36" s="35" t="s">
        <v>43</v>
      </c>
      <c r="G36" s="37">
        <v>43617</v>
      </c>
      <c r="H36" s="36" t="s">
        <v>199</v>
      </c>
      <c r="I36" s="36"/>
      <c r="J36" s="43">
        <v>2240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31.5" customHeight="1" x14ac:dyDescent="0.25">
      <c r="A37" s="35" t="s">
        <v>197</v>
      </c>
      <c r="B37" s="35" t="s">
        <v>8</v>
      </c>
      <c r="C37" s="31">
        <v>12000</v>
      </c>
      <c r="D37" s="36" t="s">
        <v>79</v>
      </c>
      <c r="E37" s="35">
        <v>2019</v>
      </c>
      <c r="F37" s="35" t="s">
        <v>43</v>
      </c>
      <c r="G37" s="37">
        <v>43618</v>
      </c>
      <c r="H37" s="44" t="s">
        <v>198</v>
      </c>
      <c r="I37" s="36"/>
      <c r="J37" s="43">
        <v>2240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ht="23.25" customHeight="1" x14ac:dyDescent="0.25">
      <c r="A38" s="35" t="s">
        <v>211</v>
      </c>
      <c r="B38" s="35" t="s">
        <v>8</v>
      </c>
      <c r="C38" s="31">
        <v>5000</v>
      </c>
      <c r="D38" s="36" t="s">
        <v>79</v>
      </c>
      <c r="E38" s="35">
        <v>2019</v>
      </c>
      <c r="F38" s="35" t="s">
        <v>43</v>
      </c>
      <c r="G38" s="37">
        <v>43617</v>
      </c>
      <c r="H38" s="46" t="s">
        <v>212</v>
      </c>
      <c r="I38" s="36"/>
      <c r="J38" s="45">
        <v>2240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51.75" customHeight="1" x14ac:dyDescent="0.25">
      <c r="A39" s="35" t="s">
        <v>207</v>
      </c>
      <c r="B39" s="35" t="s">
        <v>8</v>
      </c>
      <c r="C39" s="31">
        <f>150000+5000+2500</f>
        <v>157500</v>
      </c>
      <c r="D39" s="36" t="s">
        <v>79</v>
      </c>
      <c r="E39" s="35">
        <v>2019</v>
      </c>
      <c r="F39" s="35" t="s">
        <v>58</v>
      </c>
      <c r="G39" s="37">
        <v>43647</v>
      </c>
      <c r="H39" s="46" t="s">
        <v>208</v>
      </c>
      <c r="I39" s="36"/>
      <c r="J39" s="45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ht="21" customHeight="1" x14ac:dyDescent="0.25">
      <c r="A40" s="35" t="s">
        <v>209</v>
      </c>
      <c r="B40" s="35" t="s">
        <v>8</v>
      </c>
      <c r="C40" s="31">
        <f>199000-199000</f>
        <v>0</v>
      </c>
      <c r="D40" s="36" t="s">
        <v>79</v>
      </c>
      <c r="E40" s="35">
        <v>2019</v>
      </c>
      <c r="F40" s="35" t="s">
        <v>58</v>
      </c>
      <c r="G40" s="37">
        <v>43678</v>
      </c>
      <c r="H40" s="46" t="s">
        <v>210</v>
      </c>
      <c r="I40" s="36"/>
      <c r="J40" s="45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63" x14ac:dyDescent="0.25">
      <c r="A41" s="35" t="s">
        <v>153</v>
      </c>
      <c r="B41" s="35" t="s">
        <v>8</v>
      </c>
      <c r="C41" s="31">
        <f>2600+2000+1200</f>
        <v>5800</v>
      </c>
      <c r="D41" s="36" t="s">
        <v>79</v>
      </c>
      <c r="E41" s="35">
        <v>2019</v>
      </c>
      <c r="F41" s="35" t="s">
        <v>43</v>
      </c>
      <c r="G41" s="37">
        <v>43556</v>
      </c>
      <c r="H41" s="36" t="s">
        <v>81</v>
      </c>
      <c r="I41" s="36"/>
      <c r="J41" s="36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1.5" x14ac:dyDescent="0.25">
      <c r="A42" s="35" t="s">
        <v>182</v>
      </c>
      <c r="B42" s="35" t="s">
        <v>8</v>
      </c>
      <c r="C42" s="31">
        <f>1950+5850+205+615</f>
        <v>8620</v>
      </c>
      <c r="D42" s="36" t="s">
        <v>79</v>
      </c>
      <c r="E42" s="35">
        <v>2019</v>
      </c>
      <c r="F42" s="35" t="s">
        <v>43</v>
      </c>
      <c r="G42" s="37">
        <v>43466</v>
      </c>
      <c r="H42" s="36" t="s">
        <v>69</v>
      </c>
      <c r="I42" s="36"/>
      <c r="J42" s="36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31.5" x14ac:dyDescent="0.25">
      <c r="A43" s="35" t="s">
        <v>149</v>
      </c>
      <c r="B43" s="35" t="s">
        <v>8</v>
      </c>
      <c r="C43" s="31">
        <f>2160+6480+740</f>
        <v>9380</v>
      </c>
      <c r="D43" s="36" t="s">
        <v>79</v>
      </c>
      <c r="E43" s="35">
        <v>2019</v>
      </c>
      <c r="F43" s="35" t="s">
        <v>43</v>
      </c>
      <c r="G43" s="37">
        <v>43466</v>
      </c>
      <c r="H43" s="36" t="s">
        <v>70</v>
      </c>
      <c r="I43" s="36"/>
      <c r="J43" s="36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77.25" customHeight="1" x14ac:dyDescent="0.25">
      <c r="A44" s="35" t="s">
        <v>232</v>
      </c>
      <c r="B44" s="35" t="s">
        <v>8</v>
      </c>
      <c r="C44" s="31">
        <f>7000+24000+6000+10000-950-3500+8000</f>
        <v>50550</v>
      </c>
      <c r="D44" s="36" t="s">
        <v>79</v>
      </c>
      <c r="E44" s="35">
        <v>2019</v>
      </c>
      <c r="F44" s="35" t="s">
        <v>58</v>
      </c>
      <c r="G44" s="37">
        <v>43466</v>
      </c>
      <c r="H44" s="36" t="s">
        <v>94</v>
      </c>
      <c r="I44" s="36"/>
      <c r="J44" s="36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31.5" x14ac:dyDescent="0.25">
      <c r="A45" s="35" t="s">
        <v>87</v>
      </c>
      <c r="B45" s="35" t="s">
        <v>8</v>
      </c>
      <c r="C45" s="31">
        <f>12000+24000</f>
        <v>36000</v>
      </c>
      <c r="D45" s="36" t="s">
        <v>79</v>
      </c>
      <c r="E45" s="35">
        <v>2019</v>
      </c>
      <c r="F45" s="35" t="s">
        <v>43</v>
      </c>
      <c r="G45" s="37">
        <v>43466</v>
      </c>
      <c r="H45" s="36" t="s">
        <v>71</v>
      </c>
      <c r="I45" s="36"/>
      <c r="J45" s="36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52.5" customHeight="1" x14ac:dyDescent="0.25">
      <c r="A46" s="35" t="s">
        <v>86</v>
      </c>
      <c r="B46" s="35" t="s">
        <v>8</v>
      </c>
      <c r="C46" s="31">
        <f>3500+2000</f>
        <v>5500</v>
      </c>
      <c r="D46" s="36" t="s">
        <v>79</v>
      </c>
      <c r="E46" s="35">
        <v>2019</v>
      </c>
      <c r="F46" s="35" t="s">
        <v>43</v>
      </c>
      <c r="G46" s="37">
        <v>43466</v>
      </c>
      <c r="H46" s="36" t="s">
        <v>78</v>
      </c>
      <c r="I46" s="36"/>
      <c r="J46" s="36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31.5" customHeight="1" x14ac:dyDescent="0.25">
      <c r="A47" s="35" t="s">
        <v>196</v>
      </c>
      <c r="B47" s="35" t="s">
        <v>8</v>
      </c>
      <c r="C47" s="31">
        <v>6000</v>
      </c>
      <c r="D47" s="36" t="s">
        <v>79</v>
      </c>
      <c r="E47" s="35">
        <v>2019</v>
      </c>
      <c r="F47" s="35" t="s">
        <v>58</v>
      </c>
      <c r="G47" s="37">
        <v>43466</v>
      </c>
      <c r="H47" s="48" t="s">
        <v>73</v>
      </c>
      <c r="I47" s="36"/>
      <c r="J47" s="48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18.75" customHeight="1" x14ac:dyDescent="0.25">
      <c r="A48" s="35" t="s">
        <v>193</v>
      </c>
      <c r="B48" s="35" t="s">
        <v>8</v>
      </c>
      <c r="C48" s="31">
        <f>14595+43785</f>
        <v>58380</v>
      </c>
      <c r="D48" s="36" t="s">
        <v>79</v>
      </c>
      <c r="E48" s="35">
        <v>2019</v>
      </c>
      <c r="F48" s="35" t="s">
        <v>58</v>
      </c>
      <c r="G48" s="37">
        <v>43467</v>
      </c>
      <c r="H48" s="49"/>
      <c r="I48" s="36"/>
      <c r="J48" s="49"/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47.25" customHeight="1" x14ac:dyDescent="0.25">
      <c r="A49" s="35" t="s">
        <v>194</v>
      </c>
      <c r="B49" s="35" t="s">
        <v>8</v>
      </c>
      <c r="C49" s="31">
        <v>4500</v>
      </c>
      <c r="D49" s="36" t="s">
        <v>79</v>
      </c>
      <c r="E49" s="35">
        <v>2019</v>
      </c>
      <c r="F49" s="35" t="s">
        <v>58</v>
      </c>
      <c r="G49" s="37">
        <v>43586</v>
      </c>
      <c r="H49" s="49"/>
      <c r="I49" s="36"/>
      <c r="J49" s="49"/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52.5" customHeight="1" x14ac:dyDescent="0.25">
      <c r="A50" s="35" t="s">
        <v>195</v>
      </c>
      <c r="B50" s="35" t="s">
        <v>8</v>
      </c>
      <c r="C50" s="31">
        <v>7000</v>
      </c>
      <c r="D50" s="36" t="s">
        <v>79</v>
      </c>
      <c r="E50" s="35">
        <v>2019</v>
      </c>
      <c r="F50" s="35" t="s">
        <v>58</v>
      </c>
      <c r="G50" s="37">
        <v>43617</v>
      </c>
      <c r="H50" s="50"/>
      <c r="I50" s="36"/>
      <c r="J50" s="50"/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x14ac:dyDescent="0.25">
      <c r="A51" s="35" t="s">
        <v>64</v>
      </c>
      <c r="B51" s="35" t="s">
        <v>8</v>
      </c>
      <c r="C51" s="31">
        <f>2880+2700+540+5400</f>
        <v>11520</v>
      </c>
      <c r="D51" s="36" t="s">
        <v>79</v>
      </c>
      <c r="E51" s="35">
        <v>2019</v>
      </c>
      <c r="F51" s="35" t="s">
        <v>43</v>
      </c>
      <c r="G51" s="37">
        <v>43466</v>
      </c>
      <c r="H51" s="36" t="s">
        <v>72</v>
      </c>
      <c r="I51" s="36"/>
      <c r="J51" s="36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54" customHeight="1" x14ac:dyDescent="0.25">
      <c r="A52" s="35" t="s">
        <v>150</v>
      </c>
      <c r="B52" s="35" t="s">
        <v>8</v>
      </c>
      <c r="C52" s="31">
        <f>13500+42440+15690+47070+810+2430</f>
        <v>121940</v>
      </c>
      <c r="D52" s="36" t="s">
        <v>79</v>
      </c>
      <c r="E52" s="35">
        <v>2019</v>
      </c>
      <c r="F52" s="35" t="s">
        <v>58</v>
      </c>
      <c r="G52" s="37">
        <v>43466</v>
      </c>
      <c r="H52" s="36" t="s">
        <v>76</v>
      </c>
      <c r="I52" s="36"/>
      <c r="J52" s="36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x14ac:dyDescent="0.25">
      <c r="A53" s="36" t="s">
        <v>89</v>
      </c>
      <c r="B53" s="35" t="s">
        <v>8</v>
      </c>
      <c r="C53" s="31">
        <f>300+300</f>
        <v>600</v>
      </c>
      <c r="D53" s="36" t="s">
        <v>79</v>
      </c>
      <c r="E53" s="35">
        <v>2019</v>
      </c>
      <c r="F53" s="35" t="s">
        <v>43</v>
      </c>
      <c r="G53" s="37">
        <v>43466</v>
      </c>
      <c r="H53" s="36" t="s">
        <v>80</v>
      </c>
      <c r="I53" s="36"/>
      <c r="J53" s="36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x14ac:dyDescent="0.25">
      <c r="A54" s="35" t="s">
        <v>151</v>
      </c>
      <c r="B54" s="35" t="s">
        <v>8</v>
      </c>
      <c r="C54" s="31">
        <v>20</v>
      </c>
      <c r="D54" s="36" t="s">
        <v>79</v>
      </c>
      <c r="E54" s="35">
        <v>2019</v>
      </c>
      <c r="F54" s="35" t="s">
        <v>43</v>
      </c>
      <c r="G54" s="37">
        <v>43556</v>
      </c>
      <c r="H54" s="36" t="s">
        <v>152</v>
      </c>
      <c r="I54" s="36"/>
      <c r="J54" s="36">
        <v>2240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36" customHeight="1" x14ac:dyDescent="0.25">
      <c r="A55" s="35" t="s">
        <v>154</v>
      </c>
      <c r="B55" s="35" t="s">
        <v>8</v>
      </c>
      <c r="C55" s="31">
        <f>16500+6500</f>
        <v>23000</v>
      </c>
      <c r="D55" s="36" t="s">
        <v>79</v>
      </c>
      <c r="E55" s="35">
        <v>2019</v>
      </c>
      <c r="F55" s="35" t="s">
        <v>43</v>
      </c>
      <c r="G55" s="37">
        <v>43586</v>
      </c>
      <c r="H55" s="36" t="s">
        <v>155</v>
      </c>
      <c r="I55" s="36"/>
      <c r="J55" s="36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x14ac:dyDescent="0.25">
      <c r="A56" s="36" t="s">
        <v>156</v>
      </c>
      <c r="B56" s="35" t="s">
        <v>8</v>
      </c>
      <c r="C56" s="31">
        <v>6000</v>
      </c>
      <c r="D56" s="36" t="s">
        <v>79</v>
      </c>
      <c r="E56" s="35">
        <v>2019</v>
      </c>
      <c r="F56" s="35" t="s">
        <v>43</v>
      </c>
      <c r="G56" s="37">
        <v>43709</v>
      </c>
      <c r="H56" s="36" t="s">
        <v>157</v>
      </c>
      <c r="I56" s="36"/>
      <c r="J56" s="36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x14ac:dyDescent="0.25">
      <c r="A57" s="36" t="s">
        <v>214</v>
      </c>
      <c r="B57" s="35" t="s">
        <v>8</v>
      </c>
      <c r="C57" s="31">
        <v>3500</v>
      </c>
      <c r="D57" s="36" t="s">
        <v>79</v>
      </c>
      <c r="E57" s="35">
        <v>2019</v>
      </c>
      <c r="F57" s="35" t="s">
        <v>43</v>
      </c>
      <c r="G57" s="37">
        <v>43647</v>
      </c>
      <c r="H57" s="36" t="s">
        <v>215</v>
      </c>
      <c r="I57" s="36"/>
      <c r="J57" s="36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47.25" x14ac:dyDescent="0.25">
      <c r="A58" s="35" t="s">
        <v>158</v>
      </c>
      <c r="B58" s="35" t="s">
        <v>8</v>
      </c>
      <c r="C58" s="31">
        <v>8000</v>
      </c>
      <c r="D58" s="36" t="s">
        <v>79</v>
      </c>
      <c r="E58" s="35">
        <v>2019</v>
      </c>
      <c r="F58" s="35" t="s">
        <v>43</v>
      </c>
      <c r="G58" s="37">
        <v>43586</v>
      </c>
      <c r="H58" s="36" t="s">
        <v>225</v>
      </c>
      <c r="I58" s="36"/>
      <c r="J58" s="36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ht="60" customHeight="1" x14ac:dyDescent="0.25">
      <c r="A59" s="35" t="s">
        <v>192</v>
      </c>
      <c r="B59" s="35" t="s">
        <v>8</v>
      </c>
      <c r="C59" s="31">
        <v>3100</v>
      </c>
      <c r="D59" s="36" t="s">
        <v>79</v>
      </c>
      <c r="E59" s="35">
        <v>2019</v>
      </c>
      <c r="F59" s="35" t="s">
        <v>43</v>
      </c>
      <c r="G59" s="37">
        <v>43586</v>
      </c>
      <c r="H59" s="48" t="s">
        <v>72</v>
      </c>
      <c r="I59" s="36"/>
      <c r="J59" s="48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69.75" customHeight="1" x14ac:dyDescent="0.25">
      <c r="A60" s="35" t="s">
        <v>190</v>
      </c>
      <c r="B60" s="35" t="s">
        <v>8</v>
      </c>
      <c r="C60" s="31">
        <v>4000</v>
      </c>
      <c r="D60" s="36" t="s">
        <v>79</v>
      </c>
      <c r="E60" s="35">
        <v>2019</v>
      </c>
      <c r="F60" s="35" t="s">
        <v>43</v>
      </c>
      <c r="G60" s="37">
        <v>43587</v>
      </c>
      <c r="H60" s="49"/>
      <c r="I60" s="36"/>
      <c r="J60" s="49"/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58.5" customHeight="1" x14ac:dyDescent="0.25">
      <c r="A61" s="35" t="s">
        <v>191</v>
      </c>
      <c r="B61" s="35" t="s">
        <v>8</v>
      </c>
      <c r="C61" s="31">
        <v>1800</v>
      </c>
      <c r="D61" s="36" t="s">
        <v>79</v>
      </c>
      <c r="E61" s="35">
        <v>2019</v>
      </c>
      <c r="F61" s="35" t="s">
        <v>43</v>
      </c>
      <c r="G61" s="37">
        <v>43588</v>
      </c>
      <c r="H61" s="50"/>
      <c r="I61" s="36"/>
      <c r="J61" s="50"/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51" customHeight="1" x14ac:dyDescent="0.25">
      <c r="A62" s="35" t="s">
        <v>189</v>
      </c>
      <c r="B62" s="35" t="s">
        <v>8</v>
      </c>
      <c r="C62" s="31">
        <v>3000</v>
      </c>
      <c r="D62" s="36" t="s">
        <v>79</v>
      </c>
      <c r="E62" s="35">
        <v>2019</v>
      </c>
      <c r="F62" s="35" t="s">
        <v>43</v>
      </c>
      <c r="G62" s="37">
        <v>43617</v>
      </c>
      <c r="H62" s="36" t="s">
        <v>159</v>
      </c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36" customHeight="1" x14ac:dyDescent="0.25">
      <c r="A63" s="35" t="s">
        <v>202</v>
      </c>
      <c r="B63" s="35" t="s">
        <v>8</v>
      </c>
      <c r="C63" s="31">
        <v>950</v>
      </c>
      <c r="D63" s="36" t="s">
        <v>79</v>
      </c>
      <c r="E63" s="36">
        <v>2019</v>
      </c>
      <c r="F63" s="35" t="s">
        <v>43</v>
      </c>
      <c r="G63" s="39">
        <v>43617</v>
      </c>
      <c r="H63" s="36" t="s">
        <v>203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36.75" customHeight="1" x14ac:dyDescent="0.25">
      <c r="A64" s="35" t="s">
        <v>65</v>
      </c>
      <c r="B64" s="35" t="s">
        <v>8</v>
      </c>
      <c r="C64" s="31">
        <f>50000+19100+45000</f>
        <v>114100</v>
      </c>
      <c r="D64" s="36" t="s">
        <v>79</v>
      </c>
      <c r="E64" s="35">
        <v>2019</v>
      </c>
      <c r="F64" s="35" t="s">
        <v>58</v>
      </c>
      <c r="G64" s="37">
        <v>43466</v>
      </c>
      <c r="H64" s="36" t="s">
        <v>95</v>
      </c>
      <c r="I64" s="36"/>
      <c r="J64" s="36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32.25" customHeight="1" x14ac:dyDescent="0.25">
      <c r="A65" s="35" t="s">
        <v>66</v>
      </c>
      <c r="B65" s="35" t="s">
        <v>8</v>
      </c>
      <c r="C65" s="31">
        <f>18000+54000</f>
        <v>72000</v>
      </c>
      <c r="D65" s="36" t="s">
        <v>79</v>
      </c>
      <c r="E65" s="35">
        <v>2019</v>
      </c>
      <c r="F65" s="35" t="s">
        <v>58</v>
      </c>
      <c r="G65" s="37">
        <v>43466</v>
      </c>
      <c r="H65" s="36" t="s">
        <v>96</v>
      </c>
      <c r="I65" s="36"/>
      <c r="J65" s="36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48" customHeight="1" x14ac:dyDescent="0.25">
      <c r="A66" s="35" t="s">
        <v>88</v>
      </c>
      <c r="B66" s="35" t="s">
        <v>8</v>
      </c>
      <c r="C66" s="31">
        <f>8700+22040-6500-8000</f>
        <v>16240</v>
      </c>
      <c r="D66" s="36" t="s">
        <v>79</v>
      </c>
      <c r="E66" s="35">
        <v>2019</v>
      </c>
      <c r="F66" s="35" t="s">
        <v>43</v>
      </c>
      <c r="G66" s="37">
        <v>43466</v>
      </c>
      <c r="H66" s="36" t="s">
        <v>97</v>
      </c>
      <c r="I66" s="36"/>
      <c r="J66" s="36">
        <v>2240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x14ac:dyDescent="0.25">
      <c r="A67" s="36" t="s">
        <v>67</v>
      </c>
      <c r="B67" s="35" t="s">
        <v>8</v>
      </c>
      <c r="C67" s="31">
        <f>23400+60200</f>
        <v>83600</v>
      </c>
      <c r="D67" s="36" t="s">
        <v>79</v>
      </c>
      <c r="E67" s="35">
        <v>2019</v>
      </c>
      <c r="F67" s="35" t="s">
        <v>58</v>
      </c>
      <c r="G67" s="37">
        <v>43466</v>
      </c>
      <c r="H67" s="36" t="s">
        <v>98</v>
      </c>
      <c r="I67" s="36"/>
      <c r="J67" s="36">
        <v>2240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31.5" x14ac:dyDescent="0.25">
      <c r="A68" s="35" t="s">
        <v>112</v>
      </c>
      <c r="B68" s="35" t="s">
        <v>8</v>
      </c>
      <c r="C68" s="31">
        <f>34000+4950+34050</f>
        <v>73000</v>
      </c>
      <c r="D68" s="36" t="s">
        <v>79</v>
      </c>
      <c r="E68" s="35">
        <v>2019</v>
      </c>
      <c r="F68" s="35" t="s">
        <v>58</v>
      </c>
      <c r="G68" s="37">
        <v>43466</v>
      </c>
      <c r="H68" s="36" t="s">
        <v>100</v>
      </c>
      <c r="I68" s="36"/>
      <c r="J68" s="36">
        <v>2271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x14ac:dyDescent="0.25">
      <c r="A69" s="36" t="s">
        <v>77</v>
      </c>
      <c r="B69" s="35" t="s">
        <v>8</v>
      </c>
      <c r="C69" s="31">
        <f>1620+380+5000</f>
        <v>7000</v>
      </c>
      <c r="D69" s="36" t="s">
        <v>79</v>
      </c>
      <c r="E69" s="35">
        <v>2019</v>
      </c>
      <c r="F69" s="35" t="s">
        <v>43</v>
      </c>
      <c r="G69" s="37">
        <v>43466</v>
      </c>
      <c r="H69" s="36" t="s">
        <v>99</v>
      </c>
      <c r="I69" s="36"/>
      <c r="J69" s="36">
        <v>2272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x14ac:dyDescent="0.25">
      <c r="A70" s="36" t="s">
        <v>68</v>
      </c>
      <c r="B70" s="35" t="s">
        <v>8</v>
      </c>
      <c r="C70" s="31">
        <f>1980+470+5550</f>
        <v>8000</v>
      </c>
      <c r="D70" s="36" t="s">
        <v>79</v>
      </c>
      <c r="E70" s="35">
        <v>2019</v>
      </c>
      <c r="F70" s="35" t="s">
        <v>43</v>
      </c>
      <c r="G70" s="37">
        <v>43466</v>
      </c>
      <c r="H70" s="36" t="s">
        <v>74</v>
      </c>
      <c r="I70" s="36"/>
      <c r="J70" s="36">
        <v>2272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23.25" customHeight="1" x14ac:dyDescent="0.25">
      <c r="A71" s="35" t="s">
        <v>90</v>
      </c>
      <c r="B71" s="35" t="s">
        <v>8</v>
      </c>
      <c r="C71" s="31">
        <f>28400+800+64300</f>
        <v>93500</v>
      </c>
      <c r="D71" s="36" t="s">
        <v>79</v>
      </c>
      <c r="E71" s="35">
        <v>2019</v>
      </c>
      <c r="F71" s="35" t="s">
        <v>58</v>
      </c>
      <c r="G71" s="39">
        <v>43466</v>
      </c>
      <c r="H71" s="36" t="s">
        <v>75</v>
      </c>
      <c r="I71" s="36"/>
      <c r="J71" s="36">
        <v>2273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31.5" x14ac:dyDescent="0.25">
      <c r="A72" s="35" t="s">
        <v>92</v>
      </c>
      <c r="B72" s="35" t="s">
        <v>8</v>
      </c>
      <c r="C72" s="31">
        <f>7800-800+19400</f>
        <v>26400</v>
      </c>
      <c r="D72" s="36" t="s">
        <v>79</v>
      </c>
      <c r="E72" s="36">
        <v>2019</v>
      </c>
      <c r="F72" s="35" t="s">
        <v>43</v>
      </c>
      <c r="G72" s="39">
        <v>43466</v>
      </c>
      <c r="H72" s="36" t="s">
        <v>102</v>
      </c>
      <c r="I72" s="36"/>
      <c r="J72" s="36">
        <v>2273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33" customHeight="1" x14ac:dyDescent="0.25">
      <c r="A73" s="35" t="s">
        <v>91</v>
      </c>
      <c r="B73" s="35" t="s">
        <v>8</v>
      </c>
      <c r="C73" s="31">
        <f>700+2100</f>
        <v>2800</v>
      </c>
      <c r="D73" s="36" t="s">
        <v>79</v>
      </c>
      <c r="E73" s="36">
        <v>2019</v>
      </c>
      <c r="F73" s="35" t="s">
        <v>43</v>
      </c>
      <c r="G73" s="39">
        <v>43466</v>
      </c>
      <c r="H73" s="36" t="s">
        <v>101</v>
      </c>
      <c r="I73" s="36"/>
      <c r="J73" s="36">
        <v>2275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ht="24.75" customHeight="1" x14ac:dyDescent="0.25">
      <c r="A74" s="35" t="s">
        <v>165</v>
      </c>
      <c r="B74" s="36" t="s">
        <v>8</v>
      </c>
      <c r="C74" s="31">
        <f>1300+8700</f>
        <v>10000</v>
      </c>
      <c r="D74" s="36" t="s">
        <v>79</v>
      </c>
      <c r="E74" s="36">
        <v>2019</v>
      </c>
      <c r="F74" s="35" t="s">
        <v>43</v>
      </c>
      <c r="G74" s="39">
        <v>43466</v>
      </c>
      <c r="H74" s="36" t="s">
        <v>103</v>
      </c>
      <c r="I74" s="36"/>
      <c r="J74" s="36">
        <v>2282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36" t="s">
        <v>104</v>
      </c>
      <c r="B75" s="36" t="s">
        <v>8</v>
      </c>
      <c r="C75" s="31">
        <f>600+1800</f>
        <v>2400</v>
      </c>
      <c r="D75" s="36" t="s">
        <v>108</v>
      </c>
      <c r="E75" s="36">
        <v>2019</v>
      </c>
      <c r="F75" s="35" t="s">
        <v>43</v>
      </c>
      <c r="G75" s="39">
        <v>43466</v>
      </c>
      <c r="H75" s="36" t="s">
        <v>106</v>
      </c>
      <c r="I75" s="36"/>
      <c r="J75" s="36">
        <v>2210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x14ac:dyDescent="0.25">
      <c r="A76" s="36" t="s">
        <v>105</v>
      </c>
      <c r="B76" s="36" t="s">
        <v>8</v>
      </c>
      <c r="C76" s="31">
        <f>9000+15100+12000</f>
        <v>36100</v>
      </c>
      <c r="D76" s="36" t="s">
        <v>108</v>
      </c>
      <c r="E76" s="36">
        <v>2019</v>
      </c>
      <c r="F76" s="35" t="s">
        <v>43</v>
      </c>
      <c r="G76" s="39">
        <v>43466</v>
      </c>
      <c r="H76" s="36" t="s">
        <v>107</v>
      </c>
      <c r="I76" s="36"/>
      <c r="J76" s="36">
        <v>2210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32.25" customHeight="1" x14ac:dyDescent="0.25">
      <c r="A77" s="35" t="s">
        <v>160</v>
      </c>
      <c r="B77" s="36" t="s">
        <v>8</v>
      </c>
      <c r="C77" s="31">
        <f>9300+10200+4000</f>
        <v>23500</v>
      </c>
      <c r="D77" s="36" t="s">
        <v>108</v>
      </c>
      <c r="E77" s="36">
        <v>2019</v>
      </c>
      <c r="F77" s="35" t="s">
        <v>43</v>
      </c>
      <c r="G77" s="39">
        <v>43556</v>
      </c>
      <c r="H77" s="36" t="s">
        <v>161</v>
      </c>
      <c r="I77" s="36"/>
      <c r="J77" s="36">
        <v>2210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24.75" customHeight="1" x14ac:dyDescent="0.25">
      <c r="A78" s="35" t="s">
        <v>162</v>
      </c>
      <c r="B78" s="36" t="s">
        <v>8</v>
      </c>
      <c r="C78" s="31">
        <v>14300</v>
      </c>
      <c r="D78" s="36" t="s">
        <v>108</v>
      </c>
      <c r="E78" s="36">
        <v>2019</v>
      </c>
      <c r="F78" s="35" t="s">
        <v>43</v>
      </c>
      <c r="G78" s="39">
        <v>43556</v>
      </c>
      <c r="H78" s="36" t="s">
        <v>163</v>
      </c>
      <c r="I78" s="36"/>
      <c r="J78" s="36">
        <v>2240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48.75" customHeight="1" x14ac:dyDescent="0.25">
      <c r="A79" s="35" t="s">
        <v>164</v>
      </c>
      <c r="B79" s="36" t="s">
        <v>8</v>
      </c>
      <c r="C79" s="31">
        <f>22200+8000</f>
        <v>30200</v>
      </c>
      <c r="D79" s="36" t="s">
        <v>108</v>
      </c>
      <c r="E79" s="36">
        <v>2019</v>
      </c>
      <c r="F79" s="35" t="s">
        <v>43</v>
      </c>
      <c r="G79" s="39">
        <v>43557</v>
      </c>
      <c r="H79" s="42" t="s">
        <v>171</v>
      </c>
      <c r="I79" s="36"/>
      <c r="J79" s="36">
        <v>2800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29.25" customHeight="1" x14ac:dyDescent="0.25">
      <c r="A80" s="35" t="s">
        <v>185</v>
      </c>
      <c r="B80" s="36" t="s">
        <v>8</v>
      </c>
      <c r="C80" s="31">
        <f>12000-12000</f>
        <v>0</v>
      </c>
      <c r="D80" s="36" t="s">
        <v>108</v>
      </c>
      <c r="E80" s="36">
        <v>2019</v>
      </c>
      <c r="F80" s="35" t="s">
        <v>43</v>
      </c>
      <c r="G80" s="39">
        <v>43586</v>
      </c>
      <c r="H80" s="42" t="s">
        <v>187</v>
      </c>
      <c r="I80" s="36"/>
      <c r="J80" s="36">
        <v>2240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30.75" customHeight="1" x14ac:dyDescent="0.25">
      <c r="A81" s="35" t="s">
        <v>151</v>
      </c>
      <c r="B81" s="36" t="s">
        <v>8</v>
      </c>
      <c r="C81" s="31">
        <v>3000</v>
      </c>
      <c r="D81" s="36" t="s">
        <v>108</v>
      </c>
      <c r="E81" s="36">
        <v>2019</v>
      </c>
      <c r="F81" s="35" t="s">
        <v>43</v>
      </c>
      <c r="G81" s="39">
        <v>43586</v>
      </c>
      <c r="H81" s="42" t="s">
        <v>186</v>
      </c>
      <c r="I81" s="36"/>
      <c r="J81" s="36">
        <v>2240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67.5" customHeight="1" x14ac:dyDescent="0.25">
      <c r="A82" s="35" t="s">
        <v>172</v>
      </c>
      <c r="B82" s="36" t="s">
        <v>8</v>
      </c>
      <c r="C82" s="31">
        <v>10000</v>
      </c>
      <c r="D82" s="35" t="s">
        <v>170</v>
      </c>
      <c r="E82" s="36">
        <v>2019</v>
      </c>
      <c r="F82" s="35" t="s">
        <v>58</v>
      </c>
      <c r="G82" s="39">
        <v>43558</v>
      </c>
      <c r="H82" s="36" t="s">
        <v>95</v>
      </c>
      <c r="I82" s="36"/>
      <c r="J82" s="36">
        <v>2240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34.5" customHeight="1" x14ac:dyDescent="0.25">
      <c r="A83" s="35" t="s">
        <v>173</v>
      </c>
      <c r="B83" s="36" t="s">
        <v>8</v>
      </c>
      <c r="C83" s="31">
        <f>2400-35+1700+2500</f>
        <v>6565</v>
      </c>
      <c r="D83" s="35" t="s">
        <v>175</v>
      </c>
      <c r="E83" s="36">
        <v>2019</v>
      </c>
      <c r="F83" s="35" t="s">
        <v>58</v>
      </c>
      <c r="G83" s="39">
        <v>43525</v>
      </c>
      <c r="H83" s="36" t="s">
        <v>116</v>
      </c>
      <c r="I83" s="36"/>
      <c r="J83" s="36">
        <v>2210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33.75" customHeight="1" x14ac:dyDescent="0.25">
      <c r="A84" s="35" t="s">
        <v>174</v>
      </c>
      <c r="B84" s="36" t="s">
        <v>8</v>
      </c>
      <c r="C84" s="31">
        <f>2300+1150-1150+2400</f>
        <v>4700</v>
      </c>
      <c r="D84" s="35" t="s">
        <v>175</v>
      </c>
      <c r="E84" s="36">
        <v>2019</v>
      </c>
      <c r="F84" s="35" t="s">
        <v>43</v>
      </c>
      <c r="G84" s="39">
        <v>43526</v>
      </c>
      <c r="H84" s="36" t="s">
        <v>124</v>
      </c>
      <c r="I84" s="36"/>
      <c r="J84" s="36">
        <v>2210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33.75" customHeight="1" x14ac:dyDescent="0.25">
      <c r="A85" s="35" t="s">
        <v>177</v>
      </c>
      <c r="B85" s="36" t="s">
        <v>8</v>
      </c>
      <c r="C85" s="31">
        <v>8800</v>
      </c>
      <c r="D85" s="35" t="s">
        <v>176</v>
      </c>
      <c r="E85" s="36">
        <v>2019</v>
      </c>
      <c r="F85" s="35" t="s">
        <v>58</v>
      </c>
      <c r="G85" s="39">
        <v>43556</v>
      </c>
      <c r="H85" s="36" t="s">
        <v>116</v>
      </c>
      <c r="I85" s="36"/>
      <c r="J85" s="36">
        <v>2210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ht="33.75" customHeight="1" x14ac:dyDescent="0.25">
      <c r="A86" s="35" t="s">
        <v>178</v>
      </c>
      <c r="B86" s="36" t="s">
        <v>8</v>
      </c>
      <c r="C86" s="31">
        <v>200</v>
      </c>
      <c r="D86" s="35" t="s">
        <v>176</v>
      </c>
      <c r="E86" s="36">
        <v>2019</v>
      </c>
      <c r="F86" s="35" t="s">
        <v>43</v>
      </c>
      <c r="G86" s="39">
        <v>43557</v>
      </c>
      <c r="H86" s="36" t="s">
        <v>179</v>
      </c>
      <c r="I86" s="36"/>
      <c r="J86" s="36">
        <v>2210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33.75" customHeight="1" x14ac:dyDescent="0.25">
      <c r="A87" s="35" t="s">
        <v>180</v>
      </c>
      <c r="B87" s="36" t="s">
        <v>8</v>
      </c>
      <c r="C87" s="31">
        <v>1000</v>
      </c>
      <c r="D87" s="35" t="s">
        <v>176</v>
      </c>
      <c r="E87" s="36">
        <v>2019</v>
      </c>
      <c r="F87" s="35" t="s">
        <v>43</v>
      </c>
      <c r="G87" s="39">
        <v>43558</v>
      </c>
      <c r="H87" s="36" t="s">
        <v>181</v>
      </c>
      <c r="I87" s="36"/>
      <c r="J87" s="36">
        <v>2210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3.75" customHeight="1" x14ac:dyDescent="0.25">
      <c r="A88" s="35" t="s">
        <v>216</v>
      </c>
      <c r="B88" s="36" t="s">
        <v>8</v>
      </c>
      <c r="C88" s="31">
        <f>54000+15000+10000</f>
        <v>79000</v>
      </c>
      <c r="D88" s="35" t="s">
        <v>217</v>
      </c>
      <c r="E88" s="36">
        <v>2019</v>
      </c>
      <c r="F88" s="35" t="s">
        <v>58</v>
      </c>
      <c r="G88" s="39">
        <v>43647</v>
      </c>
      <c r="H88" s="36" t="s">
        <v>219</v>
      </c>
      <c r="I88" s="36"/>
      <c r="J88" s="36">
        <v>3310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33.75" customHeight="1" x14ac:dyDescent="0.25">
      <c r="A89" s="35" t="s">
        <v>218</v>
      </c>
      <c r="B89" s="36" t="s">
        <v>8</v>
      </c>
      <c r="C89" s="31">
        <v>20000</v>
      </c>
      <c r="D89" s="35" t="s">
        <v>217</v>
      </c>
      <c r="E89" s="36">
        <v>2019</v>
      </c>
      <c r="F89" s="35" t="s">
        <v>43</v>
      </c>
      <c r="G89" s="39">
        <v>43647</v>
      </c>
      <c r="H89" s="36" t="s">
        <v>220</v>
      </c>
      <c r="I89" s="36"/>
      <c r="J89" s="36">
        <v>3310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33.75" customHeight="1" x14ac:dyDescent="0.25">
      <c r="A90" s="35" t="s">
        <v>221</v>
      </c>
      <c r="B90" s="36" t="s">
        <v>8</v>
      </c>
      <c r="C90" s="31">
        <v>6600</v>
      </c>
      <c r="D90" s="35" t="s">
        <v>217</v>
      </c>
      <c r="E90" s="36">
        <v>2019</v>
      </c>
      <c r="F90" s="35" t="s">
        <v>43</v>
      </c>
      <c r="G90" s="39">
        <v>43617</v>
      </c>
      <c r="H90" s="36" t="s">
        <v>223</v>
      </c>
      <c r="I90" s="36"/>
      <c r="J90" s="36">
        <v>3310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35.25" customHeight="1" x14ac:dyDescent="0.25">
      <c r="A91" s="35" t="s">
        <v>110</v>
      </c>
      <c r="B91" s="36" t="s">
        <v>8</v>
      </c>
      <c r="C91" s="31">
        <f>9600+3400+30000</f>
        <v>43000</v>
      </c>
      <c r="D91" s="36" t="s">
        <v>109</v>
      </c>
      <c r="E91" s="36">
        <v>2019</v>
      </c>
      <c r="F91" s="35" t="s">
        <v>43</v>
      </c>
      <c r="G91" s="39">
        <v>43468</v>
      </c>
      <c r="H91" s="36" t="s">
        <v>111</v>
      </c>
      <c r="I91" s="36"/>
      <c r="J91" s="36">
        <v>2240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x14ac:dyDescent="0.25">
      <c r="A92" s="30"/>
      <c r="B92" s="30"/>
      <c r="C92" s="31">
        <f>SUM(C6:C91)</f>
        <v>2054515</v>
      </c>
      <c r="D92" s="30"/>
      <c r="E92" s="30"/>
      <c r="F92" s="30"/>
      <c r="G92" s="32"/>
      <c r="H92" s="30"/>
      <c r="I92" s="30"/>
      <c r="J92" s="30"/>
      <c r="K92" s="20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x14ac:dyDescent="0.25">
      <c r="A93" s="20"/>
      <c r="B93" s="20"/>
      <c r="C93" s="23"/>
      <c r="D93" s="20"/>
      <c r="E93" s="20"/>
      <c r="F93" s="20"/>
      <c r="G93" s="21"/>
      <c r="H93" s="20"/>
      <c r="I93" s="20"/>
      <c r="J93" s="20"/>
      <c r="K93" s="20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x14ac:dyDescent="0.25">
      <c r="A94" s="41" t="s">
        <v>184</v>
      </c>
      <c r="B94" s="20"/>
      <c r="C94" s="23"/>
      <c r="D94" s="20"/>
      <c r="E94" s="20"/>
      <c r="F94" s="40" t="s">
        <v>188</v>
      </c>
      <c r="G94" s="21"/>
      <c r="H94" s="20"/>
      <c r="I94" s="20"/>
      <c r="J94" s="20"/>
      <c r="K94" s="20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x14ac:dyDescent="0.25">
      <c r="A95" s="20"/>
      <c r="B95" s="20"/>
      <c r="C95" s="23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x14ac:dyDescent="0.25">
      <c r="A96" s="20"/>
      <c r="B96" s="20"/>
      <c r="C96" s="23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x14ac:dyDescent="0.25">
      <c r="A97" s="20"/>
      <c r="B97" s="20"/>
      <c r="C97" s="23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x14ac:dyDescent="0.25">
      <c r="A98" s="25"/>
      <c r="B98" s="20"/>
      <c r="C98" s="26"/>
      <c r="D98" s="20"/>
      <c r="E98" s="20"/>
      <c r="F98" s="20"/>
      <c r="G98" s="21"/>
      <c r="H98" s="20"/>
      <c r="I98" s="20"/>
      <c r="J98" s="20"/>
      <c r="K98" s="20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x14ac:dyDescent="0.25">
      <c r="A99" s="20"/>
      <c r="B99" s="20"/>
      <c r="C99" s="23"/>
      <c r="D99" s="20"/>
      <c r="E99" s="20"/>
      <c r="F99" s="20"/>
      <c r="G99" s="21"/>
      <c r="H99" s="20"/>
      <c r="I99" s="20"/>
      <c r="J99" s="20"/>
      <c r="K99" s="20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x14ac:dyDescent="0.25">
      <c r="A100" s="20"/>
      <c r="B100" s="20"/>
      <c r="C100" s="23"/>
      <c r="D100" s="20"/>
      <c r="E100" s="20"/>
      <c r="F100" s="20"/>
      <c r="G100" s="21"/>
      <c r="H100" s="20"/>
      <c r="I100" s="20"/>
      <c r="J100" s="20"/>
      <c r="K100" s="20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</sheetData>
  <mergeCells count="4">
    <mergeCell ref="J59:J61"/>
    <mergeCell ref="H59:H61"/>
    <mergeCell ref="H47:H50"/>
    <mergeCell ref="J47:J50"/>
  </mergeCells>
  <dataValidations xWindow="107" yWindow="566" count="14">
    <dataValidation allowBlank="1" showInputMessage="1" showErrorMessage="1" promptTitle="обов'язкове" prompt="обов'язкове" sqref="H5 H82:H1048576 H41:H47 H51:H59 H9:H36 H62:H78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62:J1048576 J51:J59 J1:J47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B74:B1048576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F92:F93 F95:F1048576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M9:M1048576 S9:S1048576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B6:B73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Admin</cp:lastModifiedBy>
  <cp:lastPrinted>2019-08-12T13:12:57Z</cp:lastPrinted>
  <dcterms:created xsi:type="dcterms:W3CDTF">2016-06-29T16:46:21Z</dcterms:created>
  <dcterms:modified xsi:type="dcterms:W3CDTF">2019-08-14T13:24:37Z</dcterms:modified>
</cp:coreProperties>
</file>